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Stampa Rendiconto Finanziario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<sst xmlns="http://schemas.openxmlformats.org/spreadsheetml/2006/main" count="85" uniqueCount="81">
  <si>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2022 - COLLEGIO PROVINCIALE DEI GEOMETRI DI ASCOLI PICENO</t>
  </si>
  <si>
    <t>Dal 01/01/2022  al 31/12/2022</t>
  </si>
  <si>
    <t xml:space="preserve">           .</t>
  </si>
  <si>
    <t>Contributi ordinari</t>
  </si>
  <si>
    <t>Tassa prima iscrizione Albo</t>
  </si>
  <si>
    <t>Tassa prima iscrizione Praticanti</t>
  </si>
  <si>
    <t>ALTRE QUOTE</t>
  </si>
  <si>
    <t>SANZIONI RITARDATO PAGAMENTO QUOTE</t>
  </si>
  <si>
    <t>Contributi ordinari Under 30</t>
  </si>
  <si>
    <t>ENTRATE CONTRIBUTIVE A CARICO ISCRITTI</t>
  </si>
  <si>
    <t>Proventi corsi</t>
  </si>
  <si>
    <t>ENTRATE PER INIZIATIVE CULT. E AGG. PROF</t>
  </si>
  <si>
    <t>Proventi Cassa Geometri</t>
  </si>
  <si>
    <t>QUOTE PARTECIP. ISCRITTI ALL'ONERE GEST.</t>
  </si>
  <si>
    <t>Recuperi e rimborsi</t>
  </si>
  <si>
    <t>Rimborsi per timbri professionali</t>
  </si>
  <si>
    <t>POSTE CORRETTIVE-COMPENS.USCITE CORRENTI</t>
  </si>
  <si>
    <t>TITOLO I - ENTRATE CORRENTI</t>
  </si>
  <si>
    <t>TOTALE ENTRATE</t>
  </si>
  <si>
    <t>Stipendi, altri assegni fissi personale</t>
  </si>
  <si>
    <t>Oneri contributivi</t>
  </si>
  <si>
    <t>Indennità Trattamento fine rapporto</t>
  </si>
  <si>
    <t>IRAP SU STIPENDI</t>
  </si>
  <si>
    <t>ONERI PERSONALE IN ATTIVITA DI SERVIZIO</t>
  </si>
  <si>
    <t>Acquisti libri,riviste,giornali</t>
  </si>
  <si>
    <t>Spese visibilità categoria</t>
  </si>
  <si>
    <t>Consulenze Amministrative</t>
  </si>
  <si>
    <t>Consulenze Tecniche</t>
  </si>
  <si>
    <t>USCITE PER ACQUISTO BENI CONSUMO-SERVIZI</t>
  </si>
  <si>
    <t>Affitto e spese condominiali</t>
  </si>
  <si>
    <t>Servizi di pulizia</t>
  </si>
  <si>
    <t>Servizi telefonici</t>
  </si>
  <si>
    <t>Servizi fornitura energia</t>
  </si>
  <si>
    <t>Servizi postali</t>
  </si>
  <si>
    <t>Cancelleria e stampati</t>
  </si>
  <si>
    <t>Condominio e riscaldamento</t>
  </si>
  <si>
    <t>Servizi Fornitura acqua</t>
  </si>
  <si>
    <t>Tasse Comunali per Servizi</t>
  </si>
  <si>
    <t>Tipografia e fotocopie</t>
  </si>
  <si>
    <t>Gestione ufficio</t>
  </si>
  <si>
    <t>Sito Internet - programma gestionale</t>
  </si>
  <si>
    <t>Assicurazione</t>
  </si>
  <si>
    <t>USCITE PER FUNZIONAMENTO UFFICI</t>
  </si>
  <si>
    <t>Consiglio Nazionale</t>
  </si>
  <si>
    <t>Sponsorizzazioni e Borse</t>
  </si>
  <si>
    <t>TRASFERIMENTI PASSIVI</t>
  </si>
  <si>
    <t>Spese e commissioni bancarie</t>
  </si>
  <si>
    <t>ONERI FINANZIARI</t>
  </si>
  <si>
    <t>Tributi vari</t>
  </si>
  <si>
    <t>ONERI TRIBUTARI</t>
  </si>
  <si>
    <t>Timbri Professionali</t>
  </si>
  <si>
    <t>POSTE CORR.VE E COMP.VE ENTRATE CORRENTI</t>
  </si>
  <si>
    <t>Fondo di riserva</t>
  </si>
  <si>
    <t>Corsi e Aggiornamenti-Docenze Coord</t>
  </si>
  <si>
    <t>Rimborsi trasferte varie</t>
  </si>
  <si>
    <t>Rimborsi Spesa:Rist-Bar-Varie</t>
  </si>
  <si>
    <t>Rimborsi Comm.ni e Incarichi Vari</t>
  </si>
  <si>
    <t>SOMME PAGATE PER CONTO TERZI</t>
  </si>
  <si>
    <t>Spese legali</t>
  </si>
  <si>
    <t>USCITE NON CLASSIFICABILI IN ALTRE VOCI</t>
  </si>
  <si>
    <t>TITOLO I - USCITE CORRENTI</t>
  </si>
  <si>
    <t>Acqusto mobili e impianti</t>
  </si>
  <si>
    <t>ACQUISIZIONE  IMMOBILIZZAZIONI TECNICHE</t>
  </si>
  <si>
    <t>TITOLO II - USCITE IN CONTO CAPITALE</t>
  </si>
  <si>
    <t>TOTALE USCITE</t>
  </si>
  <si>
    <t>Riscosse in C/Residui</t>
  </si>
  <si>
    <t>Totale riscossioni</t>
  </si>
  <si>
    <t>ENTRATE</t>
  </si>
  <si>
    <t>USCITE</t>
  </si>
  <si>
    <t>da riscuotere</t>
  </si>
  <si>
    <t>Pagamenti in c/residui</t>
  </si>
  <si>
    <t>P in c/competenza</t>
  </si>
  <si>
    <t>Totale pagato</t>
  </si>
  <si>
    <t>Da pagare</t>
  </si>
  <si>
    <t>TOTALE</t>
  </si>
  <si>
    <t>R in c/competenza</t>
  </si>
  <si>
    <t>DIFFERENZA</t>
  </si>
  <si>
    <t>Consistenza cassa inizio esercizio</t>
  </si>
  <si>
    <t>Totale pagamenti</t>
  </si>
  <si>
    <t>Consistenza cassa fine esercizio</t>
  </si>
  <si>
    <t>Avanzo di amministrazione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</si>
</sst>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_);\-#,##0.00"/>
    <numFmt numFmtId="165" formatCode="dd&quot;/&quot;mm&quot;/&quot;yyyy"/>
    <numFmt numFmtId="166" formatCode="#,##0.00_ ;\-#,##0.00\ "/>
  </numFmts>
  <fonts count="4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11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Arial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MS Sans Serif"/>
      <family val="0"/>
    </font>
    <font>
      <b/>
      <sz val="9.85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3" fontId="6" fillId="0" borderId="18" xfId="43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I97" sqref="D30:I97"/>
    </sheetView>
  </sheetViews>
  <sheetFormatPr defaultColWidth="11.421875" defaultRowHeight="12.75"/>
  <cols>
    <col min="1" max="3" width="11.421875" style="0" customWidth="1"/>
    <col min="4" max="4" width="38.57421875" style="0" customWidth="1"/>
    <col min="5" max="9" width="15.7109375" style="0" customWidth="1"/>
  </cols>
  <sheetData>
    <row r="1" spans="4:7" ht="12.75">
      <c r="D1" s="12" t="s">
        <v>0</v>
      </c>
      <c r="E1" s="10"/>
      <c r="F1" s="10"/>
      <c r="G1" s="10"/>
    </row>
    <row r="2" spans="4:7" ht="12.75">
      <c r="D2" s="10"/>
      <c r="E2" s="10"/>
      <c r="F2" s="12" t="s">
        <v>1</v>
      </c>
      <c r="G2" s="12"/>
    </row>
    <row r="4" spans="1:2" ht="12.75">
      <c r="A4" s="1"/>
      <c r="B4" s="1"/>
    </row>
    <row r="5" spans="4:9" ht="12.75">
      <c r="D5" s="15" t="s">
        <v>67</v>
      </c>
      <c r="E5" s="15" t="s">
        <v>65</v>
      </c>
      <c r="F5" s="15" t="s">
        <v>75</v>
      </c>
      <c r="G5" s="15" t="s">
        <v>66</v>
      </c>
      <c r="H5" s="16" t="s">
        <v>69</v>
      </c>
      <c r="I5" s="16" t="s">
        <v>74</v>
      </c>
    </row>
    <row r="6" ht="12.75">
      <c r="B6" s="2"/>
    </row>
    <row r="7" spans="2:9" ht="12.75">
      <c r="B7" s="3"/>
      <c r="D7" s="13" t="s">
        <v>3</v>
      </c>
      <c r="E7" s="14">
        <v>5800</v>
      </c>
      <c r="F7" s="14">
        <v>110600</v>
      </c>
      <c r="G7" s="14">
        <f>E7+F7</f>
        <v>116400</v>
      </c>
      <c r="H7" s="14">
        <v>36742.98</v>
      </c>
      <c r="I7" s="14">
        <f>G7+H7</f>
        <v>153142.98</v>
      </c>
    </row>
    <row r="8" spans="2:9" ht="12.75">
      <c r="B8" s="3"/>
      <c r="D8" s="13" t="s">
        <v>4</v>
      </c>
      <c r="E8" s="14">
        <v>0</v>
      </c>
      <c r="F8" s="14">
        <v>2432.92</v>
      </c>
      <c r="G8" s="14">
        <f>F8</f>
        <v>2432.92</v>
      </c>
      <c r="H8" s="14">
        <v>0</v>
      </c>
      <c r="I8" s="14">
        <f aca="true" t="shared" si="0" ref="I8:I13">G8+H8</f>
        <v>2432.92</v>
      </c>
    </row>
    <row r="9" spans="2:9" ht="12.75">
      <c r="B9" s="3"/>
      <c r="D9" s="13" t="s">
        <v>5</v>
      </c>
      <c r="E9" s="14">
        <v>0</v>
      </c>
      <c r="F9" s="14">
        <v>468</v>
      </c>
      <c r="G9" s="14">
        <f>F9</f>
        <v>468</v>
      </c>
      <c r="H9" s="14"/>
      <c r="I9" s="14">
        <f t="shared" si="0"/>
        <v>468</v>
      </c>
    </row>
    <row r="10" spans="2:9" ht="12.75">
      <c r="B10" s="3"/>
      <c r="D10" s="13" t="s">
        <v>6</v>
      </c>
      <c r="E10" s="14">
        <v>0</v>
      </c>
      <c r="F10" s="14">
        <v>350</v>
      </c>
      <c r="G10" s="14">
        <f>F10</f>
        <v>350</v>
      </c>
      <c r="H10" s="14">
        <v>350</v>
      </c>
      <c r="I10" s="14">
        <f t="shared" si="0"/>
        <v>700</v>
      </c>
    </row>
    <row r="11" spans="2:9" ht="12.75">
      <c r="B11" s="3"/>
      <c r="D11" s="13" t="s">
        <v>7</v>
      </c>
      <c r="E11" s="14">
        <v>120</v>
      </c>
      <c r="F11" s="14">
        <v>0</v>
      </c>
      <c r="G11" s="14">
        <f>E11</f>
        <v>120</v>
      </c>
      <c r="H11" s="14">
        <v>870.77</v>
      </c>
      <c r="I11" s="14">
        <f t="shared" si="0"/>
        <v>990.77</v>
      </c>
    </row>
    <row r="12" spans="2:9" ht="12.75">
      <c r="B12" s="3"/>
      <c r="D12" s="13" t="s">
        <v>8</v>
      </c>
      <c r="E12" s="14"/>
      <c r="F12" s="14">
        <v>5750</v>
      </c>
      <c r="G12" s="14">
        <f>F12</f>
        <v>5750</v>
      </c>
      <c r="H12" s="14">
        <v>5200</v>
      </c>
      <c r="I12" s="14">
        <f>G12+H12</f>
        <v>10950</v>
      </c>
    </row>
    <row r="13" spans="1:9" ht="12.75">
      <c r="A13" s="3"/>
      <c r="D13" s="13" t="s">
        <v>9</v>
      </c>
      <c r="E13" s="14">
        <v>5920</v>
      </c>
      <c r="F13" s="14">
        <f>SUM(F7:F12)</f>
        <v>119600.92</v>
      </c>
      <c r="G13" s="14">
        <f>E13+F13</f>
        <v>125520.92</v>
      </c>
      <c r="H13" s="14">
        <f>H7+H8+H9+H10+H11+H12</f>
        <v>43163.75</v>
      </c>
      <c r="I13" s="14">
        <f>G13+H13</f>
        <v>168684.66999999998</v>
      </c>
    </row>
    <row r="14" spans="2:9" ht="12.75">
      <c r="B14" s="2" t="s">
        <v>2</v>
      </c>
      <c r="E14" s="4"/>
      <c r="G14" s="4"/>
      <c r="H14" s="4"/>
      <c r="I14" s="4"/>
    </row>
    <row r="15" spans="1:9" ht="12.75">
      <c r="A15" s="3"/>
      <c r="B15" s="3"/>
      <c r="D15" s="13" t="s">
        <v>10</v>
      </c>
      <c r="E15" s="14">
        <v>0</v>
      </c>
      <c r="F15" s="14">
        <v>0</v>
      </c>
      <c r="G15" s="14">
        <f aca="true" t="shared" si="1" ref="G15:G23">F15</f>
        <v>0</v>
      </c>
      <c r="H15" s="14">
        <v>0</v>
      </c>
      <c r="I15" s="14">
        <v>0</v>
      </c>
    </row>
    <row r="16" spans="1:9" ht="12.75">
      <c r="A16" s="3"/>
      <c r="D16" s="13" t="s">
        <v>11</v>
      </c>
      <c r="E16" s="14">
        <v>0</v>
      </c>
      <c r="F16" s="14">
        <v>0</v>
      </c>
      <c r="G16" s="14">
        <f t="shared" si="1"/>
        <v>0</v>
      </c>
      <c r="H16" s="14">
        <v>0</v>
      </c>
      <c r="I16" s="14">
        <v>0</v>
      </c>
    </row>
    <row r="17" spans="2:9" ht="12.75">
      <c r="B17" s="2" t="s">
        <v>2</v>
      </c>
      <c r="E17" s="4"/>
      <c r="G17" s="4"/>
      <c r="H17" s="4"/>
      <c r="I17" s="4"/>
    </row>
    <row r="18" spans="1:9" ht="12.75">
      <c r="A18" s="3"/>
      <c r="B18" s="3"/>
      <c r="D18" s="13" t="s">
        <v>12</v>
      </c>
      <c r="E18" s="14">
        <v>0</v>
      </c>
      <c r="F18" s="14">
        <v>11551</v>
      </c>
      <c r="G18" s="14">
        <f t="shared" si="1"/>
        <v>11551</v>
      </c>
      <c r="H18" s="14">
        <v>0</v>
      </c>
      <c r="I18" s="14">
        <f>G18+H18</f>
        <v>11551</v>
      </c>
    </row>
    <row r="19" spans="1:9" ht="12.75">
      <c r="A19" s="3"/>
      <c r="D19" s="13" t="s">
        <v>13</v>
      </c>
      <c r="E19" s="14">
        <v>0</v>
      </c>
      <c r="F19" s="14">
        <f>SUM(F18)</f>
        <v>11551</v>
      </c>
      <c r="G19" s="14">
        <f t="shared" si="1"/>
        <v>11551</v>
      </c>
      <c r="H19" s="14">
        <v>0</v>
      </c>
      <c r="I19" s="14">
        <f aca="true" t="shared" si="2" ref="I19:I27">G19+H19</f>
        <v>11551</v>
      </c>
    </row>
    <row r="20" spans="2:9" ht="12.75">
      <c r="B20" s="2" t="s">
        <v>2</v>
      </c>
      <c r="E20" s="4"/>
      <c r="G20" s="4"/>
      <c r="H20" s="4"/>
      <c r="I20" s="4"/>
    </row>
    <row r="21" spans="1:9" ht="12.75">
      <c r="A21" s="3"/>
      <c r="B21" s="3"/>
      <c r="D21" s="13" t="s">
        <v>14</v>
      </c>
      <c r="E21" s="14">
        <v>0</v>
      </c>
      <c r="F21" s="14">
        <v>13643.56</v>
      </c>
      <c r="G21" s="14">
        <f t="shared" si="1"/>
        <v>13643.56</v>
      </c>
      <c r="H21" s="14">
        <v>0</v>
      </c>
      <c r="I21" s="14">
        <f t="shared" si="2"/>
        <v>13643.56</v>
      </c>
    </row>
    <row r="22" spans="1:9" ht="12.75">
      <c r="A22" s="3"/>
      <c r="B22" s="3"/>
      <c r="D22" s="13" t="s">
        <v>15</v>
      </c>
      <c r="E22" s="14">
        <v>0</v>
      </c>
      <c r="F22" s="14">
        <v>140</v>
      </c>
      <c r="G22" s="14">
        <f t="shared" si="1"/>
        <v>140</v>
      </c>
      <c r="H22" s="14">
        <v>0</v>
      </c>
      <c r="I22" s="14">
        <f t="shared" si="2"/>
        <v>140</v>
      </c>
    </row>
    <row r="23" spans="1:9" ht="12.75">
      <c r="A23" s="3"/>
      <c r="D23" s="13" t="s">
        <v>16</v>
      </c>
      <c r="E23" s="14">
        <v>0</v>
      </c>
      <c r="F23" s="14">
        <f>SUM(F21:F22)</f>
        <v>13783.56</v>
      </c>
      <c r="G23" s="14">
        <f t="shared" si="1"/>
        <v>13783.56</v>
      </c>
      <c r="H23" s="14">
        <v>0</v>
      </c>
      <c r="I23" s="14">
        <f t="shared" si="2"/>
        <v>13783.56</v>
      </c>
    </row>
    <row r="24" spans="1:9" ht="12.75">
      <c r="A24" s="3"/>
      <c r="D24" s="3"/>
      <c r="E24" s="4"/>
      <c r="F24" s="4"/>
      <c r="G24" s="4"/>
      <c r="H24" s="4"/>
      <c r="I24" s="4"/>
    </row>
    <row r="25" spans="1:9" ht="12.75">
      <c r="A25" s="5"/>
      <c r="D25" s="17" t="s">
        <v>17</v>
      </c>
      <c r="E25" s="18">
        <f>E13</f>
        <v>5920</v>
      </c>
      <c r="F25" s="18">
        <f>F23+F19+F16+F13</f>
        <v>144935.47999999998</v>
      </c>
      <c r="G25" s="18">
        <f>G23+G19+G13</f>
        <v>150855.47999999998</v>
      </c>
      <c r="H25" s="18">
        <f>H13</f>
        <v>43163.75</v>
      </c>
      <c r="I25" s="18">
        <f t="shared" si="2"/>
        <v>194019.22999999998</v>
      </c>
    </row>
    <row r="26" spans="5:9" ht="12.75">
      <c r="E26" s="4"/>
      <c r="G26" s="4"/>
      <c r="H26" s="4"/>
      <c r="I26" s="4"/>
    </row>
    <row r="27" spans="4:9" ht="12.75">
      <c r="D27" s="17" t="s">
        <v>18</v>
      </c>
      <c r="E27" s="18">
        <f>E13</f>
        <v>5920</v>
      </c>
      <c r="F27" s="18">
        <f>F25</f>
        <v>144935.47999999998</v>
      </c>
      <c r="G27" s="18">
        <f>E27+F27</f>
        <v>150855.47999999998</v>
      </c>
      <c r="H27" s="18">
        <f>H25</f>
        <v>43163.75</v>
      </c>
      <c r="I27" s="18">
        <f t="shared" si="2"/>
        <v>194019.22999999998</v>
      </c>
    </row>
    <row r="28" ht="12.75">
      <c r="D28" s="6"/>
    </row>
    <row r="29" spans="4:5" ht="12.75">
      <c r="D29" s="5"/>
      <c r="E29" s="5"/>
    </row>
    <row r="30" spans="4:9" ht="12.75">
      <c r="D30" s="17" t="s">
        <v>68</v>
      </c>
      <c r="E30" s="16" t="s">
        <v>70</v>
      </c>
      <c r="F30" s="16" t="s">
        <v>71</v>
      </c>
      <c r="G30" s="16" t="s">
        <v>72</v>
      </c>
      <c r="H30" s="16" t="s">
        <v>73</v>
      </c>
      <c r="I30" s="16" t="s">
        <v>74</v>
      </c>
    </row>
    <row r="31" spans="4:9" ht="12.75">
      <c r="D31" s="8"/>
      <c r="E31" s="11"/>
      <c r="F31" s="11"/>
      <c r="G31" s="11"/>
      <c r="H31" s="11"/>
      <c r="I31" s="11"/>
    </row>
    <row r="32" spans="2:9" ht="12.75">
      <c r="B32" s="3"/>
      <c r="C32" s="3"/>
      <c r="D32" s="13" t="s">
        <v>19</v>
      </c>
      <c r="E32" s="14">
        <v>1156.66</v>
      </c>
      <c r="F32" s="14">
        <v>21075.51</v>
      </c>
      <c r="G32" s="14">
        <f>E32+F32</f>
        <v>22232.17</v>
      </c>
      <c r="H32" s="14">
        <v>112.95</v>
      </c>
      <c r="I32" s="14">
        <f>G32+H32</f>
        <v>22345.12</v>
      </c>
    </row>
    <row r="33" spans="2:9" ht="12.75">
      <c r="B33" s="3"/>
      <c r="C33" s="3"/>
      <c r="D33" s="13" t="s">
        <v>20</v>
      </c>
      <c r="E33" s="14">
        <v>204.67</v>
      </c>
      <c r="F33" s="14">
        <v>4253.15</v>
      </c>
      <c r="G33" s="14">
        <f>E33+F33</f>
        <v>4457.82</v>
      </c>
      <c r="H33" s="14">
        <v>267.25</v>
      </c>
      <c r="I33" s="14">
        <f aca="true" t="shared" si="3" ref="I33:I79">G33+H33</f>
        <v>4725.07</v>
      </c>
    </row>
    <row r="34" spans="2:9" ht="12.75">
      <c r="B34" s="3"/>
      <c r="C34" s="3"/>
      <c r="D34" s="13" t="s">
        <v>21</v>
      </c>
      <c r="E34" s="14">
        <v>0</v>
      </c>
      <c r="F34" s="14">
        <v>0</v>
      </c>
      <c r="G34" s="14">
        <v>0</v>
      </c>
      <c r="H34" s="14">
        <v>15345.37</v>
      </c>
      <c r="I34" s="14">
        <f t="shared" si="3"/>
        <v>15345.37</v>
      </c>
    </row>
    <row r="35" spans="2:9" ht="12.75">
      <c r="B35" s="3"/>
      <c r="C35" s="3"/>
      <c r="D35" s="13" t="s">
        <v>22</v>
      </c>
      <c r="E35" s="14">
        <v>0</v>
      </c>
      <c r="F35" s="14">
        <v>1441.35</v>
      </c>
      <c r="G35" s="14">
        <f>F35</f>
        <v>1441.35</v>
      </c>
      <c r="H35" s="14">
        <v>104.47</v>
      </c>
      <c r="I35" s="14">
        <f t="shared" si="3"/>
        <v>1545.82</v>
      </c>
    </row>
    <row r="36" spans="2:9" ht="12.75">
      <c r="B36" s="3"/>
      <c r="C36" s="3"/>
      <c r="D36" s="13" t="s">
        <v>23</v>
      </c>
      <c r="E36" s="14">
        <v>1361.33</v>
      </c>
      <c r="F36" s="14">
        <f>SUM(F32:F35)</f>
        <v>26770.009999999995</v>
      </c>
      <c r="G36" s="14">
        <f>SUM(G32:G35)</f>
        <v>28131.339999999997</v>
      </c>
      <c r="H36" s="14">
        <f>SUM(H32:H35)</f>
        <v>15830.04</v>
      </c>
      <c r="I36" s="14">
        <f t="shared" si="3"/>
        <v>43961.38</v>
      </c>
    </row>
    <row r="37" spans="2:9" ht="12.75">
      <c r="B37" s="2"/>
      <c r="E37" s="4"/>
      <c r="H37" s="4"/>
      <c r="I37" s="4"/>
    </row>
    <row r="38" spans="2:9" ht="12.75">
      <c r="B38" s="3"/>
      <c r="C38" s="3"/>
      <c r="D38" s="13" t="s">
        <v>24</v>
      </c>
      <c r="E38" s="14">
        <v>0</v>
      </c>
      <c r="F38" s="14">
        <v>160</v>
      </c>
      <c r="G38" s="14">
        <f>F38</f>
        <v>160</v>
      </c>
      <c r="H38" s="14"/>
      <c r="I38" s="14">
        <f t="shared" si="3"/>
        <v>160</v>
      </c>
    </row>
    <row r="39" spans="2:9" ht="12.75">
      <c r="B39" s="3"/>
      <c r="C39" s="3"/>
      <c r="D39" s="13" t="s">
        <v>25</v>
      </c>
      <c r="E39" s="14">
        <v>964.32</v>
      </c>
      <c r="F39" s="14">
        <v>26475.55</v>
      </c>
      <c r="G39" s="14">
        <f>E39+F39</f>
        <v>27439.87</v>
      </c>
      <c r="H39" s="14">
        <v>1358.78</v>
      </c>
      <c r="I39" s="14">
        <f t="shared" si="3"/>
        <v>28798.649999999998</v>
      </c>
    </row>
    <row r="40" spans="2:9" ht="12.75">
      <c r="B40" s="3"/>
      <c r="C40" s="3"/>
      <c r="D40" s="13" t="s">
        <v>26</v>
      </c>
      <c r="E40" s="14">
        <v>591.7</v>
      </c>
      <c r="F40" s="14">
        <v>3657.68</v>
      </c>
      <c r="G40" s="14">
        <f aca="true" t="shared" si="4" ref="G40:G86">E40+F40</f>
        <v>4249.38</v>
      </c>
      <c r="H40" s="14">
        <v>608</v>
      </c>
      <c r="I40" s="14">
        <f t="shared" si="3"/>
        <v>4857.38</v>
      </c>
    </row>
    <row r="41" spans="2:9" ht="12.75">
      <c r="B41" s="3"/>
      <c r="C41" s="3"/>
      <c r="D41" s="13" t="s">
        <v>27</v>
      </c>
      <c r="E41" s="14">
        <v>0</v>
      </c>
      <c r="F41" s="14">
        <v>0</v>
      </c>
      <c r="G41" s="14">
        <f t="shared" si="4"/>
        <v>0</v>
      </c>
      <c r="H41" s="14">
        <v>0</v>
      </c>
      <c r="I41" s="14">
        <f t="shared" si="3"/>
        <v>0</v>
      </c>
    </row>
    <row r="42" spans="2:9" ht="12.75">
      <c r="B42" s="3"/>
      <c r="C42" s="3"/>
      <c r="D42" s="13" t="s">
        <v>28</v>
      </c>
      <c r="E42" s="14">
        <v>1556.02</v>
      </c>
      <c r="F42" s="14">
        <f>SUM(F38:F41)</f>
        <v>30293.23</v>
      </c>
      <c r="G42" s="14">
        <f>SUM(G38:G41)</f>
        <v>31849.25</v>
      </c>
      <c r="H42" s="14">
        <f>SUM(H39:H41)</f>
        <v>1966.78</v>
      </c>
      <c r="I42" s="14">
        <f t="shared" si="3"/>
        <v>33816.03</v>
      </c>
    </row>
    <row r="43" spans="2:9" ht="12.75">
      <c r="B43" s="2"/>
      <c r="E43" s="4"/>
      <c r="G43" s="4"/>
      <c r="H43" s="4"/>
      <c r="I43" s="4"/>
    </row>
    <row r="44" spans="2:9" ht="12.75">
      <c r="B44" s="3"/>
      <c r="C44" s="3"/>
      <c r="D44" s="13" t="s">
        <v>29</v>
      </c>
      <c r="E44" s="14">
        <v>4174.22</v>
      </c>
      <c r="F44" s="14">
        <v>26016.59</v>
      </c>
      <c r="G44" s="14">
        <f t="shared" si="4"/>
        <v>30190.81</v>
      </c>
      <c r="H44" s="14">
        <v>2070</v>
      </c>
      <c r="I44" s="14">
        <f t="shared" si="3"/>
        <v>32260.81</v>
      </c>
    </row>
    <row r="45" spans="2:9" ht="12.75">
      <c r="B45" s="3"/>
      <c r="C45" s="3"/>
      <c r="D45" s="13" t="s">
        <v>30</v>
      </c>
      <c r="E45" s="14">
        <v>0</v>
      </c>
      <c r="F45" s="14">
        <v>1500</v>
      </c>
      <c r="G45" s="14">
        <f t="shared" si="4"/>
        <v>1500</v>
      </c>
      <c r="H45" s="14">
        <v>0</v>
      </c>
      <c r="I45" s="14">
        <f t="shared" si="3"/>
        <v>1500</v>
      </c>
    </row>
    <row r="46" spans="2:9" ht="12.75">
      <c r="B46" s="3"/>
      <c r="C46" s="3"/>
      <c r="D46" s="13" t="s">
        <v>31</v>
      </c>
      <c r="E46" s="14">
        <v>62.05</v>
      </c>
      <c r="F46" s="14">
        <v>494.44</v>
      </c>
      <c r="G46" s="14">
        <f t="shared" si="4"/>
        <v>556.49</v>
      </c>
      <c r="H46" s="14">
        <v>228.9</v>
      </c>
      <c r="I46" s="14">
        <f t="shared" si="3"/>
        <v>785.39</v>
      </c>
    </row>
    <row r="47" spans="2:9" ht="12.75">
      <c r="B47" s="3"/>
      <c r="C47" s="3"/>
      <c r="D47" s="13" t="s">
        <v>32</v>
      </c>
      <c r="E47" s="14">
        <v>173.19</v>
      </c>
      <c r="F47" s="14">
        <v>689.44</v>
      </c>
      <c r="G47" s="14">
        <f t="shared" si="4"/>
        <v>862.6300000000001</v>
      </c>
      <c r="H47" s="14">
        <v>210.45</v>
      </c>
      <c r="I47" s="14">
        <f t="shared" si="3"/>
        <v>1073.0800000000002</v>
      </c>
    </row>
    <row r="48" spans="2:9" ht="12.75">
      <c r="B48" s="3"/>
      <c r="C48" s="3"/>
      <c r="D48" s="13" t="s">
        <v>33</v>
      </c>
      <c r="E48" s="14">
        <v>0</v>
      </c>
      <c r="F48" s="14">
        <v>33.1</v>
      </c>
      <c r="G48" s="14">
        <f t="shared" si="4"/>
        <v>33.1</v>
      </c>
      <c r="H48" s="14">
        <v>0</v>
      </c>
      <c r="I48" s="14">
        <f t="shared" si="3"/>
        <v>33.1</v>
      </c>
    </row>
    <row r="49" spans="2:9" ht="12.75">
      <c r="B49" s="3"/>
      <c r="C49" s="3"/>
      <c r="D49" s="13" t="s">
        <v>34</v>
      </c>
      <c r="E49" s="14">
        <v>32.21</v>
      </c>
      <c r="F49" s="14">
        <v>898.12</v>
      </c>
      <c r="G49" s="14">
        <f t="shared" si="4"/>
        <v>930.33</v>
      </c>
      <c r="H49" s="14">
        <v>176.04</v>
      </c>
      <c r="I49" s="14">
        <f t="shared" si="3"/>
        <v>1106.3700000000001</v>
      </c>
    </row>
    <row r="50" spans="2:9" ht="12.75">
      <c r="B50" s="3"/>
      <c r="C50" s="3"/>
      <c r="D50" s="13" t="s">
        <v>35</v>
      </c>
      <c r="E50" s="14">
        <v>0</v>
      </c>
      <c r="F50" s="14">
        <v>10014.47</v>
      </c>
      <c r="G50" s="14">
        <f t="shared" si="4"/>
        <v>10014.47</v>
      </c>
      <c r="H50" s="14">
        <v>0</v>
      </c>
      <c r="I50" s="14">
        <f t="shared" si="3"/>
        <v>10014.47</v>
      </c>
    </row>
    <row r="51" spans="2:9" ht="12.75">
      <c r="B51" s="3"/>
      <c r="C51" s="3"/>
      <c r="D51" s="13" t="s">
        <v>36</v>
      </c>
      <c r="E51" s="14">
        <v>56.36</v>
      </c>
      <c r="F51" s="14">
        <v>557.17</v>
      </c>
      <c r="G51" s="14">
        <f t="shared" si="4"/>
        <v>613.53</v>
      </c>
      <c r="H51" s="14">
        <v>262.51</v>
      </c>
      <c r="I51" s="14">
        <f t="shared" si="3"/>
        <v>876.04</v>
      </c>
    </row>
    <row r="52" spans="2:9" ht="12.75">
      <c r="B52" s="3"/>
      <c r="C52" s="3"/>
      <c r="D52" s="13" t="s">
        <v>37</v>
      </c>
      <c r="E52" s="14">
        <v>0</v>
      </c>
      <c r="F52" s="14">
        <v>1170</v>
      </c>
      <c r="G52" s="14">
        <f t="shared" si="4"/>
        <v>1170</v>
      </c>
      <c r="H52" s="14">
        <v>0</v>
      </c>
      <c r="I52" s="14">
        <f t="shared" si="3"/>
        <v>1170</v>
      </c>
    </row>
    <row r="53" spans="2:9" ht="12.75">
      <c r="B53" s="3"/>
      <c r="C53" s="3"/>
      <c r="D53" s="13" t="s">
        <v>38</v>
      </c>
      <c r="E53" s="14">
        <v>0</v>
      </c>
      <c r="F53" s="14">
        <v>0</v>
      </c>
      <c r="G53" s="14">
        <f t="shared" si="4"/>
        <v>0</v>
      </c>
      <c r="H53" s="14">
        <v>0</v>
      </c>
      <c r="I53" s="14">
        <f t="shared" si="3"/>
        <v>0</v>
      </c>
    </row>
    <row r="54" spans="2:9" ht="12.75">
      <c r="B54" s="3"/>
      <c r="C54" s="3"/>
      <c r="D54" s="13" t="s">
        <v>39</v>
      </c>
      <c r="E54" s="14">
        <v>471.93</v>
      </c>
      <c r="F54" s="14">
        <v>7293.67</v>
      </c>
      <c r="G54" s="14">
        <f t="shared" si="4"/>
        <v>7765.6</v>
      </c>
      <c r="H54" s="14">
        <v>544.21</v>
      </c>
      <c r="I54" s="14">
        <f t="shared" si="3"/>
        <v>8309.810000000001</v>
      </c>
    </row>
    <row r="55" spans="2:9" ht="12.75">
      <c r="B55" s="3"/>
      <c r="C55" s="3"/>
      <c r="D55" s="13" t="s">
        <v>40</v>
      </c>
      <c r="E55" s="14">
        <v>0</v>
      </c>
      <c r="F55" s="14">
        <v>1016.87</v>
      </c>
      <c r="G55" s="14">
        <f t="shared" si="4"/>
        <v>1016.87</v>
      </c>
      <c r="H55" s="14">
        <v>0</v>
      </c>
      <c r="I55" s="14">
        <f t="shared" si="3"/>
        <v>1016.87</v>
      </c>
    </row>
    <row r="56" spans="2:9" ht="12.75">
      <c r="B56" s="3"/>
      <c r="C56" s="3"/>
      <c r="D56" s="13" t="s">
        <v>41</v>
      </c>
      <c r="E56" s="14">
        <v>0</v>
      </c>
      <c r="F56" s="14">
        <v>3408.5</v>
      </c>
      <c r="G56" s="14">
        <f t="shared" si="4"/>
        <v>3408.5</v>
      </c>
      <c r="H56" s="14">
        <v>189.9</v>
      </c>
      <c r="I56" s="14">
        <f t="shared" si="3"/>
        <v>3598.4</v>
      </c>
    </row>
    <row r="57" spans="2:9" ht="12.75">
      <c r="B57" s="3"/>
      <c r="C57" s="3"/>
      <c r="D57" s="13" t="s">
        <v>42</v>
      </c>
      <c r="E57" s="14">
        <f>SUM(E44:E56)</f>
        <v>4969.96</v>
      </c>
      <c r="F57" s="14">
        <f>SUM(F44:F56)</f>
        <v>53092.369999999995</v>
      </c>
      <c r="G57" s="14">
        <f>SUM(G44:G56)</f>
        <v>58062.33</v>
      </c>
      <c r="H57" s="14">
        <f>SUM(H44:H56)</f>
        <v>3682.0099999999998</v>
      </c>
      <c r="I57" s="14">
        <f t="shared" si="3"/>
        <v>61744.340000000004</v>
      </c>
    </row>
    <row r="58" spans="2:9" ht="12.75">
      <c r="B58" s="2"/>
      <c r="E58" s="4"/>
      <c r="G58" s="4"/>
      <c r="H58" s="4"/>
      <c r="I58" s="4"/>
    </row>
    <row r="59" spans="2:9" ht="12.75">
      <c r="B59" s="3"/>
      <c r="C59" s="3"/>
      <c r="D59" s="13" t="s">
        <v>43</v>
      </c>
      <c r="E59" s="14">
        <v>0</v>
      </c>
      <c r="F59" s="14">
        <v>18400</v>
      </c>
      <c r="G59" s="14">
        <f t="shared" si="4"/>
        <v>18400</v>
      </c>
      <c r="H59" s="14">
        <v>0</v>
      </c>
      <c r="I59" s="14">
        <f t="shared" si="3"/>
        <v>18400</v>
      </c>
    </row>
    <row r="60" spans="2:9" ht="12.75">
      <c r="B60" s="3"/>
      <c r="C60" s="3"/>
      <c r="D60" s="13" t="s">
        <v>44</v>
      </c>
      <c r="E60" s="14">
        <v>0</v>
      </c>
      <c r="F60" s="14">
        <v>0</v>
      </c>
      <c r="G60" s="14">
        <f t="shared" si="4"/>
        <v>0</v>
      </c>
      <c r="H60" s="14">
        <v>0</v>
      </c>
      <c r="I60" s="14">
        <f t="shared" si="3"/>
        <v>0</v>
      </c>
    </row>
    <row r="61" spans="2:9" ht="12.75">
      <c r="B61" s="3"/>
      <c r="C61" s="3"/>
      <c r="D61" s="13" t="s">
        <v>45</v>
      </c>
      <c r="E61" s="14">
        <v>0</v>
      </c>
      <c r="F61" s="14">
        <f>SUM(F59:F60)</f>
        <v>18400</v>
      </c>
      <c r="G61" s="14">
        <f t="shared" si="4"/>
        <v>18400</v>
      </c>
      <c r="H61" s="14">
        <v>0</v>
      </c>
      <c r="I61" s="14">
        <f t="shared" si="3"/>
        <v>18400</v>
      </c>
    </row>
    <row r="62" spans="2:9" ht="12.75">
      <c r="B62" s="2"/>
      <c r="E62" s="4"/>
      <c r="G62" s="4"/>
      <c r="H62" s="4"/>
      <c r="I62" s="4"/>
    </row>
    <row r="63" spans="2:9" ht="12.75">
      <c r="B63" s="3"/>
      <c r="C63" s="3"/>
      <c r="D63" s="13" t="s">
        <v>46</v>
      </c>
      <c r="E63" s="14">
        <v>0</v>
      </c>
      <c r="F63" s="14">
        <v>696.78</v>
      </c>
      <c r="G63" s="14">
        <f t="shared" si="4"/>
        <v>696.78</v>
      </c>
      <c r="H63" s="14">
        <v>0</v>
      </c>
      <c r="I63" s="14">
        <f t="shared" si="3"/>
        <v>696.78</v>
      </c>
    </row>
    <row r="64" spans="2:9" ht="12.75">
      <c r="B64" s="3"/>
      <c r="C64" s="3"/>
      <c r="D64" s="13" t="s">
        <v>47</v>
      </c>
      <c r="E64" s="14">
        <v>0</v>
      </c>
      <c r="F64" s="14">
        <v>696.78</v>
      </c>
      <c r="G64" s="14">
        <f t="shared" si="4"/>
        <v>696.78</v>
      </c>
      <c r="H64" s="14">
        <v>0</v>
      </c>
      <c r="I64" s="14">
        <f t="shared" si="3"/>
        <v>696.78</v>
      </c>
    </row>
    <row r="65" spans="2:9" ht="12.75">
      <c r="B65" s="2"/>
      <c r="E65" s="4"/>
      <c r="G65" s="4"/>
      <c r="H65" s="4"/>
      <c r="I65" s="4"/>
    </row>
    <row r="66" spans="2:9" ht="12.75">
      <c r="B66" s="3"/>
      <c r="C66" s="3"/>
      <c r="D66" s="13" t="s">
        <v>48</v>
      </c>
      <c r="E66" s="14">
        <v>0</v>
      </c>
      <c r="F66" s="14">
        <v>216.93</v>
      </c>
      <c r="G66" s="14">
        <f t="shared" si="4"/>
        <v>216.93</v>
      </c>
      <c r="H66" s="14">
        <v>0</v>
      </c>
      <c r="I66" s="14">
        <f t="shared" si="3"/>
        <v>216.93</v>
      </c>
    </row>
    <row r="67" spans="2:9" ht="12.75">
      <c r="B67" s="3"/>
      <c r="C67" s="3"/>
      <c r="D67" s="13" t="s">
        <v>49</v>
      </c>
      <c r="E67" s="14">
        <v>0</v>
      </c>
      <c r="F67" s="14">
        <v>216.93</v>
      </c>
      <c r="G67" s="14">
        <f t="shared" si="4"/>
        <v>216.93</v>
      </c>
      <c r="H67" s="14">
        <v>0</v>
      </c>
      <c r="I67" s="14">
        <f t="shared" si="3"/>
        <v>216.93</v>
      </c>
    </row>
    <row r="68" spans="2:9" ht="12.75">
      <c r="B68" s="2"/>
      <c r="E68" s="4"/>
      <c r="G68" s="4"/>
      <c r="H68" s="4"/>
      <c r="I68" s="4"/>
    </row>
    <row r="69" spans="2:9" ht="12.75">
      <c r="B69" s="3"/>
      <c r="C69" s="3"/>
      <c r="D69" s="13" t="s">
        <v>50</v>
      </c>
      <c r="E69" s="14">
        <v>112.86</v>
      </c>
      <c r="F69" s="14">
        <v>0</v>
      </c>
      <c r="G69" s="14">
        <f t="shared" si="4"/>
        <v>112.86</v>
      </c>
      <c r="H69" s="14">
        <v>0</v>
      </c>
      <c r="I69" s="14">
        <f t="shared" si="3"/>
        <v>112.86</v>
      </c>
    </row>
    <row r="70" spans="2:9" ht="12.75">
      <c r="B70" s="3"/>
      <c r="C70" s="3"/>
      <c r="D70" s="13" t="s">
        <v>51</v>
      </c>
      <c r="E70" s="14">
        <f>E69</f>
        <v>112.86</v>
      </c>
      <c r="F70" s="14">
        <v>0</v>
      </c>
      <c r="G70" s="14">
        <f t="shared" si="4"/>
        <v>112.86</v>
      </c>
      <c r="H70" s="14">
        <v>0</v>
      </c>
      <c r="I70" s="14">
        <f t="shared" si="3"/>
        <v>112.86</v>
      </c>
    </row>
    <row r="71" spans="2:9" ht="12.75">
      <c r="B71" s="2"/>
      <c r="E71" s="4"/>
      <c r="G71" s="4"/>
      <c r="H71" s="4"/>
      <c r="I71" s="4"/>
    </row>
    <row r="72" spans="2:9" ht="12.75">
      <c r="B72" s="3"/>
      <c r="C72" s="3"/>
      <c r="D72" s="13" t="s">
        <v>52</v>
      </c>
      <c r="E72" s="14">
        <v>0</v>
      </c>
      <c r="F72" s="14">
        <v>0</v>
      </c>
      <c r="G72" s="14">
        <f t="shared" si="4"/>
        <v>0</v>
      </c>
      <c r="H72" s="14">
        <v>0</v>
      </c>
      <c r="I72" s="14">
        <f t="shared" si="3"/>
        <v>0</v>
      </c>
    </row>
    <row r="73" spans="2:9" ht="12.75">
      <c r="B73" s="3"/>
      <c r="C73" s="3"/>
      <c r="D73" s="13" t="s">
        <v>53</v>
      </c>
      <c r="E73" s="14">
        <v>0</v>
      </c>
      <c r="F73" s="14">
        <v>1037</v>
      </c>
      <c r="G73" s="14">
        <f t="shared" si="4"/>
        <v>1037</v>
      </c>
      <c r="H73" s="14">
        <v>0</v>
      </c>
      <c r="I73" s="14">
        <f t="shared" si="3"/>
        <v>1037</v>
      </c>
    </row>
    <row r="74" spans="2:9" ht="12.75">
      <c r="B74" s="3"/>
      <c r="C74" s="3"/>
      <c r="D74" s="13" t="s">
        <v>54</v>
      </c>
      <c r="E74" s="14">
        <v>0</v>
      </c>
      <c r="F74" s="14">
        <v>10886.92</v>
      </c>
      <c r="G74" s="14">
        <f t="shared" si="4"/>
        <v>10886.92</v>
      </c>
      <c r="H74" s="14">
        <v>480</v>
      </c>
      <c r="I74" s="14">
        <f t="shared" si="3"/>
        <v>11366.92</v>
      </c>
    </row>
    <row r="75" spans="2:9" ht="12.75">
      <c r="B75" s="3"/>
      <c r="C75" s="3"/>
      <c r="D75" s="13" t="s">
        <v>55</v>
      </c>
      <c r="E75" s="14">
        <v>0</v>
      </c>
      <c r="F75" s="14">
        <v>2430</v>
      </c>
      <c r="G75" s="14">
        <f t="shared" si="4"/>
        <v>2430</v>
      </c>
      <c r="H75" s="14">
        <v>100</v>
      </c>
      <c r="I75" s="14">
        <f t="shared" si="3"/>
        <v>2530</v>
      </c>
    </row>
    <row r="76" spans="2:9" ht="12.75">
      <c r="B76" s="3"/>
      <c r="C76" s="3"/>
      <c r="D76" s="13" t="s">
        <v>56</v>
      </c>
      <c r="E76" s="14">
        <v>0</v>
      </c>
      <c r="F76" s="14">
        <v>698.28</v>
      </c>
      <c r="G76" s="14">
        <f t="shared" si="4"/>
        <v>698.28</v>
      </c>
      <c r="H76" s="14">
        <v>0</v>
      </c>
      <c r="I76" s="14">
        <f t="shared" si="3"/>
        <v>698.28</v>
      </c>
    </row>
    <row r="77" spans="2:9" ht="12.75">
      <c r="B77" s="3"/>
      <c r="C77" s="3"/>
      <c r="D77" s="13" t="s">
        <v>57</v>
      </c>
      <c r="E77" s="14">
        <v>0</v>
      </c>
      <c r="F77" s="14">
        <v>10000</v>
      </c>
      <c r="G77" s="14">
        <f t="shared" si="4"/>
        <v>10000</v>
      </c>
      <c r="H77" s="14">
        <v>0</v>
      </c>
      <c r="I77" s="14">
        <f t="shared" si="3"/>
        <v>10000</v>
      </c>
    </row>
    <row r="78" spans="2:9" ht="12.75">
      <c r="B78" s="3"/>
      <c r="C78" s="3"/>
      <c r="D78" s="13" t="s">
        <v>58</v>
      </c>
      <c r="E78" s="14">
        <v>0</v>
      </c>
      <c r="F78" s="14">
        <v>2318.6</v>
      </c>
      <c r="G78" s="14">
        <f t="shared" si="4"/>
        <v>2318.6</v>
      </c>
      <c r="H78" s="14">
        <v>356.4</v>
      </c>
      <c r="I78" s="14">
        <f t="shared" si="3"/>
        <v>2675</v>
      </c>
    </row>
    <row r="79" spans="2:9" ht="12.75">
      <c r="B79" s="3"/>
      <c r="C79" s="3"/>
      <c r="D79" s="13" t="s">
        <v>59</v>
      </c>
      <c r="E79" s="14">
        <v>0</v>
      </c>
      <c r="F79" s="14">
        <f>SUM(F72:F78)</f>
        <v>27370.8</v>
      </c>
      <c r="G79" s="14">
        <f>SUM(G72:G78)</f>
        <v>27370.8</v>
      </c>
      <c r="H79" s="14">
        <f>SUM(H72:H78)</f>
        <v>936.4</v>
      </c>
      <c r="I79" s="14">
        <f t="shared" si="3"/>
        <v>28307.2</v>
      </c>
    </row>
    <row r="80" spans="2:9" ht="12.75">
      <c r="B80" s="2"/>
      <c r="E80" s="4"/>
      <c r="G80" s="4"/>
      <c r="H80" s="4"/>
      <c r="I80" s="4"/>
    </row>
    <row r="81" spans="2:9" ht="12.75">
      <c r="B81" s="5"/>
      <c r="D81" s="27" t="s">
        <v>60</v>
      </c>
      <c r="E81" s="18">
        <f>E36+E42+E57+E70+E79</f>
        <v>8000.169999999999</v>
      </c>
      <c r="F81" s="18">
        <f>F79+F70+F67+F64+F61+F57+F42+F36</f>
        <v>156840.12</v>
      </c>
      <c r="G81" s="18">
        <f>G79+G70+G67+G64+G61+G57+G42+G36</f>
        <v>164840.29</v>
      </c>
      <c r="H81" s="18">
        <f>H79+H70+H67+H64+H61+H57+H42+H36</f>
        <v>22415.23</v>
      </c>
      <c r="I81" s="18">
        <f>I79+I70+I67+I64+I61+I57+I42+I36</f>
        <v>187255.52000000002</v>
      </c>
    </row>
    <row r="82" spans="2:9" ht="12.75">
      <c r="B82" s="5"/>
      <c r="E82" s="4"/>
      <c r="G82" s="4"/>
      <c r="H82" s="4"/>
      <c r="I82" s="4"/>
    </row>
    <row r="83" spans="2:9" ht="12.75">
      <c r="B83" s="3"/>
      <c r="C83" s="3"/>
      <c r="D83" s="13" t="s">
        <v>61</v>
      </c>
      <c r="E83" s="14">
        <v>0</v>
      </c>
      <c r="F83" s="14">
        <v>4318.8</v>
      </c>
      <c r="G83" s="14">
        <f t="shared" si="4"/>
        <v>4318.8</v>
      </c>
      <c r="H83" s="14">
        <v>0.2</v>
      </c>
      <c r="I83" s="14">
        <f>G83+H83</f>
        <v>4319</v>
      </c>
    </row>
    <row r="84" spans="2:9" ht="12.75">
      <c r="B84" s="3"/>
      <c r="C84" s="3"/>
      <c r="D84" s="13" t="s">
        <v>62</v>
      </c>
      <c r="E84" s="14">
        <v>0</v>
      </c>
      <c r="F84" s="14">
        <v>4318.8</v>
      </c>
      <c r="G84" s="14">
        <f t="shared" si="4"/>
        <v>4318.8</v>
      </c>
      <c r="H84" s="14">
        <v>0.2</v>
      </c>
      <c r="I84" s="14">
        <f>G84+H84</f>
        <v>4319</v>
      </c>
    </row>
    <row r="85" spans="2:9" ht="12.75">
      <c r="B85" s="2"/>
      <c r="E85" s="4"/>
      <c r="G85" s="4"/>
      <c r="H85" s="4"/>
      <c r="I85" s="4"/>
    </row>
    <row r="86" spans="2:9" ht="12.75">
      <c r="B86" s="5"/>
      <c r="D86" s="17" t="s">
        <v>63</v>
      </c>
      <c r="E86" s="18">
        <v>0</v>
      </c>
      <c r="F86" s="18">
        <v>4318.8</v>
      </c>
      <c r="G86" s="18">
        <f t="shared" si="4"/>
        <v>4318.8</v>
      </c>
      <c r="H86" s="18"/>
      <c r="I86" s="18">
        <f>G86+H86</f>
        <v>4318.8</v>
      </c>
    </row>
    <row r="87" spans="4:9" ht="12.75">
      <c r="D87" s="10"/>
      <c r="E87" s="9"/>
      <c r="F87" s="10"/>
      <c r="G87" s="9"/>
      <c r="H87" s="9"/>
      <c r="I87" s="9"/>
    </row>
    <row r="88" spans="4:9" ht="12.75">
      <c r="D88" s="17" t="s">
        <v>64</v>
      </c>
      <c r="E88" s="18">
        <f>E81</f>
        <v>8000.169999999999</v>
      </c>
      <c r="F88" s="18">
        <f>F81+F86</f>
        <v>161158.91999999998</v>
      </c>
      <c r="G88" s="18">
        <f>F88+E88</f>
        <v>169159.09</v>
      </c>
      <c r="H88" s="18">
        <f>H84+H79+H70+H67+H64+H61+H57+H42+H36</f>
        <v>22415.43</v>
      </c>
      <c r="I88" s="18">
        <f>G88+H88</f>
        <v>191574.52</v>
      </c>
    </row>
    <row r="89" ht="13.5" thickBot="1"/>
    <row r="90" spans="4:9" ht="12.75">
      <c r="D90" s="19" t="s">
        <v>76</v>
      </c>
      <c r="E90" s="20"/>
      <c r="F90" s="20"/>
      <c r="G90" s="20"/>
      <c r="H90" s="20"/>
      <c r="I90" s="21">
        <f>I27-I88</f>
        <v>2444.709999999992</v>
      </c>
    </row>
    <row r="91" spans="4:9" ht="12.75">
      <c r="D91" s="22"/>
      <c r="E91" s="23"/>
      <c r="F91" s="23"/>
      <c r="G91" s="23"/>
      <c r="H91" s="23"/>
      <c r="I91" s="24"/>
    </row>
    <row r="92" spans="4:9" ht="12.75">
      <c r="D92" s="22" t="s">
        <v>77</v>
      </c>
      <c r="E92" s="23"/>
      <c r="F92" s="23"/>
      <c r="G92" s="23">
        <v>117616.49</v>
      </c>
      <c r="H92" s="23"/>
      <c r="I92" s="24"/>
    </row>
    <row r="93" spans="4:9" ht="12.75">
      <c r="D93" s="22" t="s">
        <v>66</v>
      </c>
      <c r="E93" s="23"/>
      <c r="F93" s="23"/>
      <c r="G93" s="23">
        <v>150855.48</v>
      </c>
      <c r="H93" s="23"/>
      <c r="I93" s="24"/>
    </row>
    <row r="94" spans="1:9" ht="12.75">
      <c r="A94" s="7"/>
      <c r="D94" s="22" t="s">
        <v>78</v>
      </c>
      <c r="E94" s="23"/>
      <c r="F94" s="23"/>
      <c r="G94" s="23">
        <v>169159.09</v>
      </c>
      <c r="H94" s="23"/>
      <c r="I94" s="24"/>
    </row>
    <row r="95" spans="4:9" ht="12.75">
      <c r="D95" s="22" t="s">
        <v>79</v>
      </c>
      <c r="E95" s="23"/>
      <c r="F95" s="23"/>
      <c r="G95" s="23">
        <v>99312.88</v>
      </c>
      <c r="H95" s="23"/>
      <c r="I95" s="24"/>
    </row>
    <row r="96" spans="4:9" ht="12.75">
      <c r="D96" s="22"/>
      <c r="E96" s="23"/>
      <c r="F96" s="23"/>
      <c r="G96" s="23"/>
      <c r="H96" s="23"/>
      <c r="I96" s="24"/>
    </row>
    <row r="97" spans="4:9" ht="13.5" thickBot="1">
      <c r="D97" s="25" t="s">
        <v>80</v>
      </c>
      <c r="E97" s="26"/>
      <c r="F97" s="26"/>
      <c r="G97" s="26"/>
      <c r="H97" s="26"/>
      <c r="I97" s="28">
        <v>120061.2</v>
      </c>
    </row>
  </sheetData>
  <sheetProtection/>
  <printOptions/>
  <pageMargins left="0.75" right="0.75" top="1" bottom="1" header="0" footer="0"/>
  <pageSetup blackAndWhite="1" errors="NA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Contabilità</dc:creator>
  <cp:keywords/>
  <dc:description/>
  <cp:lastModifiedBy>Contabilità</cp:lastModifiedBy>
  <cp:lastPrinted>2023-05-10T10:00:18Z</cp:lastPrinted>
  <dcterms:created xsi:type="dcterms:W3CDTF">2023-04-06T11:56:27Z</dcterms:created>
  <dcterms:modified xsi:type="dcterms:W3CDTF">2023-05-10T10:00:33Z</dcterms:modified>
  <cp:category/>
  <cp:version/>
  <cp:contentType/>
  <cp:contentStatus/>
</cp:coreProperties>
</file>